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.brown\Documents\1-Treasury, External Reporting, BOD\Investor Relations\FY2020 Website 11-Year Financials\"/>
    </mc:Choice>
  </mc:AlternateContent>
  <xr:revisionPtr revIDLastSave="0" documentId="13_ncr:1_{229DA8E8-5187-496C-A01F-2FFB5F5EB08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l Sheets" sheetId="1" r:id="rId1"/>
  </sheets>
  <definedNames>
    <definedName name="_xlnm.Print_Area" localSheetId="0">'Bal Sheets'!$A$1:$N$73</definedName>
    <definedName name="_xlnm.Print_Titles" localSheetId="0">'Bal Sheets'!$A:$C,'Bal Sheets'!$1:$7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D69" i="1"/>
  <c r="D51" i="1"/>
  <c r="D60" i="1" s="1"/>
  <c r="D71" i="1" s="1"/>
  <c r="D42" i="1"/>
  <c r="D21" i="1"/>
  <c r="D20" i="1"/>
  <c r="D23" i="1" s="1"/>
  <c r="D25" i="1" s="1"/>
  <c r="D36" i="1" s="1"/>
  <c r="D16" i="1"/>
  <c r="G69" i="1" l="1"/>
  <c r="H69" i="1"/>
  <c r="I69" i="1"/>
  <c r="J69" i="1"/>
  <c r="K69" i="1"/>
  <c r="L69" i="1"/>
  <c r="M69" i="1"/>
  <c r="N69" i="1"/>
  <c r="E69" i="1"/>
  <c r="E51" i="1" l="1"/>
  <c r="E60" i="1" s="1"/>
  <c r="E71" i="1" s="1"/>
  <c r="E23" i="1"/>
  <c r="E25" i="1" s="1"/>
  <c r="E16" i="1"/>
  <c r="E36" i="1" l="1"/>
  <c r="F66" i="1"/>
  <c r="F69" i="1" s="1"/>
  <c r="F51" i="1"/>
  <c r="F60" i="1" s="1"/>
  <c r="F71" i="1" s="1"/>
  <c r="F23" i="1"/>
  <c r="F25" i="1" s="1"/>
  <c r="F16" i="1"/>
  <c r="F36" i="1" s="1"/>
  <c r="G54" i="1" l="1"/>
  <c r="G21" i="1"/>
  <c r="G51" i="1" l="1"/>
  <c r="G23" i="1"/>
  <c r="G25" i="1" s="1"/>
  <c r="G16" i="1"/>
  <c r="G60" i="1" l="1"/>
  <c r="G71" i="1" s="1"/>
  <c r="G36" i="1"/>
  <c r="H51" i="1" l="1"/>
  <c r="H23" i="1"/>
  <c r="H25" i="1" s="1"/>
  <c r="H16" i="1"/>
  <c r="H60" i="1" l="1"/>
  <c r="H71" i="1" s="1"/>
  <c r="H36" i="1"/>
  <c r="I51" i="1"/>
  <c r="I23" i="1"/>
  <c r="I25" i="1" s="1"/>
  <c r="I16" i="1"/>
  <c r="I60" i="1" l="1"/>
  <c r="I71" i="1" s="1"/>
  <c r="I36" i="1"/>
  <c r="J51" i="1"/>
  <c r="J23" i="1"/>
  <c r="J25" i="1" s="1"/>
  <c r="J16" i="1"/>
  <c r="J60" i="1" l="1"/>
  <c r="J71" i="1" s="1"/>
  <c r="J36" i="1"/>
  <c r="N51" i="1" l="1"/>
  <c r="M51" i="1"/>
  <c r="L51" i="1"/>
  <c r="K51" i="1"/>
  <c r="N23" i="1"/>
  <c r="N25" i="1" s="1"/>
  <c r="M23" i="1"/>
  <c r="M25" i="1" s="1"/>
  <c r="L23" i="1"/>
  <c r="L25" i="1" s="1"/>
  <c r="K23" i="1"/>
  <c r="K25" i="1" s="1"/>
  <c r="N16" i="1"/>
  <c r="M16" i="1"/>
  <c r="K16" i="1"/>
  <c r="L16" i="1"/>
  <c r="K60" i="1" l="1"/>
  <c r="K71" i="1" s="1"/>
  <c r="L60" i="1"/>
  <c r="L71" i="1" s="1"/>
  <c r="M60" i="1"/>
  <c r="M71" i="1" s="1"/>
  <c r="N60" i="1"/>
  <c r="N71" i="1" s="1"/>
  <c r="K36" i="1"/>
  <c r="N36" i="1"/>
  <c r="L36" i="1"/>
  <c r="M36" i="1"/>
</calcChain>
</file>

<file path=xl/sharedStrings.xml><?xml version="1.0" encoding="utf-8"?>
<sst xmlns="http://schemas.openxmlformats.org/spreadsheetml/2006/main" count="98" uniqueCount="58">
  <si>
    <t>CONSOLIDATED BALANCE SHEETS</t>
  </si>
  <si>
    <t>(in thousands, except share data)</t>
  </si>
  <si>
    <t>ASSETS</t>
  </si>
  <si>
    <t>Accounts receivable</t>
  </si>
  <si>
    <t>Deferred income taxes</t>
  </si>
  <si>
    <t>Prepaid expenses and other current assets</t>
  </si>
  <si>
    <t>Total current assets</t>
  </si>
  <si>
    <t>Property and equipment, at cost</t>
  </si>
  <si>
    <t>Land</t>
  </si>
  <si>
    <t>Buildings and improvements</t>
  </si>
  <si>
    <t>Equipment</t>
  </si>
  <si>
    <t>Construction-in-progress</t>
  </si>
  <si>
    <t>Accumulated depreciation</t>
  </si>
  <si>
    <t>Software and software licenses, net of accumulated</t>
  </si>
  <si>
    <t>Other assets</t>
  </si>
  <si>
    <t>LIABILITIES AND SHAREHOLDERS' EQUITY</t>
  </si>
  <si>
    <t>Accounts payable and accrued expenses</t>
  </si>
  <si>
    <t>Income taxes payable</t>
  </si>
  <si>
    <t>Deferred revenue</t>
  </si>
  <si>
    <t>Total current liabilities</t>
  </si>
  <si>
    <t>Other liabilities</t>
  </si>
  <si>
    <t>Total liabilities</t>
  </si>
  <si>
    <t>Retained earnings</t>
  </si>
  <si>
    <t>Total shareholders' equity</t>
  </si>
  <si>
    <t>COMPUTER SERVICES, INC. &amp; SUBSIDIARIES</t>
  </si>
  <si>
    <t xml:space="preserve"> </t>
  </si>
  <si>
    <t>Goodwill</t>
  </si>
  <si>
    <t>Notes payable, current portion</t>
  </si>
  <si>
    <t>Notes payable, long-term</t>
  </si>
  <si>
    <t>Earn-out provision related to acquisition</t>
  </si>
  <si>
    <t>Income tax receivable</t>
  </si>
  <si>
    <t>Preferred stock; 5,000,000 shares authorized; none issued</t>
  </si>
  <si>
    <t>Common stock, no par; 60,000,000 shares authorized;</t>
  </si>
  <si>
    <t>Property and equipment, net of accumulated depreciation</t>
  </si>
  <si>
    <t>restated</t>
  </si>
  <si>
    <t>Postretirement benefits</t>
  </si>
  <si>
    <t>Other comprehensive income, net</t>
  </si>
  <si>
    <t>FY2010 - FY2020</t>
  </si>
  <si>
    <t>YEARS ENDED FEBRUARY 29 AND 28,</t>
  </si>
  <si>
    <t>Cash</t>
  </si>
  <si>
    <t>Funds held on behalf of clients</t>
  </si>
  <si>
    <t>Deferred contract costs</t>
  </si>
  <si>
    <t>amortization of $53,529 in 2020 and $51,384 in 2019</t>
  </si>
  <si>
    <t>Intangible assets, net</t>
  </si>
  <si>
    <t>Right of use assets</t>
  </si>
  <si>
    <t>Internally developed software, net</t>
  </si>
  <si>
    <t>Deferred contract liabilities</t>
  </si>
  <si>
    <t>Client funding obligation - settlement liabilities</t>
  </si>
  <si>
    <t>Current portion of operating lease liabilities</t>
  </si>
  <si>
    <t>Deferred income taxes, net</t>
  </si>
  <si>
    <t>Operating lease liabilities</t>
  </si>
  <si>
    <t>27,654,865 shares issued at February 29, 2020;</t>
  </si>
  <si>
    <t>27,692,736 shares issued at February 28, 2019;</t>
  </si>
  <si>
    <t>Current Assets</t>
  </si>
  <si>
    <t>Total Assets</t>
  </si>
  <si>
    <t>Current Liabilities</t>
  </si>
  <si>
    <t>Shareholders' Equity</t>
  </si>
  <si>
    <t>Total Liabilities and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</si>
</sst>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0"/>
      <name val="Times New Roman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16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2" applyNumberFormat="1" applyFont="1"/>
    <xf numFmtId="165" fontId="4" fillId="0" borderId="0" xfId="1" applyNumberFormat="1" applyFont="1"/>
    <xf numFmtId="165" fontId="4" fillId="0" borderId="0" xfId="1" applyNumberFormat="1" applyFont="1" applyBorder="1"/>
    <xf numFmtId="0" fontId="4" fillId="0" borderId="0" xfId="1" applyNumberFormat="1" applyFont="1"/>
    <xf numFmtId="0" fontId="4" fillId="0" borderId="0" xfId="0" applyFont="1" applyBorder="1"/>
    <xf numFmtId="164" fontId="4" fillId="0" borderId="0" xfId="2" applyNumberFormat="1" applyFont="1" applyBorder="1"/>
    <xf numFmtId="0" fontId="5" fillId="0" borderId="0" xfId="0" applyFont="1"/>
    <xf numFmtId="0" fontId="4" fillId="0" borderId="2" xfId="0" applyFont="1" applyBorder="1"/>
    <xf numFmtId="0" fontId="4" fillId="0" borderId="3" xfId="0" applyFont="1" applyBorder="1"/>
    <xf numFmtId="42" fontId="4" fillId="0" borderId="0" xfId="2" applyNumberFormat="1" applyFont="1"/>
    <xf numFmtId="41" fontId="4" fillId="0" borderId="0" xfId="1" applyNumberFormat="1" applyFont="1"/>
    <xf numFmtId="41" fontId="4" fillId="0" borderId="0" xfId="0" applyNumberFormat="1" applyFont="1"/>
    <xf numFmtId="41" fontId="4" fillId="0" borderId="1" xfId="1" applyNumberFormat="1" applyFont="1" applyBorder="1"/>
    <xf numFmtId="41" fontId="4" fillId="0" borderId="0" xfId="1" applyNumberFormat="1" applyFont="1" applyBorder="1"/>
    <xf numFmtId="41" fontId="4" fillId="0" borderId="0" xfId="0" applyNumberFormat="1" applyFont="1" applyBorder="1"/>
    <xf numFmtId="41" fontId="4" fillId="0" borderId="0" xfId="2" applyNumberFormat="1" applyFont="1" applyBorder="1"/>
    <xf numFmtId="42" fontId="4" fillId="0" borderId="2" xfId="2" applyNumberFormat="1" applyFont="1" applyBorder="1"/>
    <xf numFmtId="41" fontId="4" fillId="0" borderId="3" xfId="1" applyNumberFormat="1" applyFont="1" applyBorder="1"/>
    <xf numFmtId="165" fontId="4" fillId="0" borderId="3" xfId="1" applyNumberFormat="1" applyFont="1" applyBorder="1"/>
    <xf numFmtId="42" fontId="4" fillId="0" borderId="0" xfId="2" applyNumberFormat="1" applyFont="1" applyFill="1"/>
    <xf numFmtId="41" fontId="4" fillId="0" borderId="0" xfId="1" applyNumberFormat="1" applyFont="1" applyFill="1"/>
    <xf numFmtId="41" fontId="4" fillId="0" borderId="1" xfId="1" applyNumberFormat="1" applyFont="1" applyFill="1" applyBorder="1"/>
    <xf numFmtId="41" fontId="4" fillId="0" borderId="0" xfId="1" applyNumberFormat="1" applyFont="1" applyFill="1" applyBorder="1"/>
    <xf numFmtId="41" fontId="4" fillId="0" borderId="0" xfId="2" applyNumberFormat="1" applyFont="1" applyFill="1" applyBorder="1"/>
    <xf numFmtId="42" fontId="4" fillId="0" borderId="2" xfId="2" applyNumberFormat="1" applyFont="1" applyFill="1" applyBorder="1"/>
    <xf numFmtId="0" fontId="6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41" fontId="4" fillId="0" borderId="3" xfId="1" applyNumberFormat="1" applyFont="1" applyFill="1" applyBorder="1"/>
    <xf numFmtId="164" fontId="4" fillId="0" borderId="0" xfId="2" applyNumberFormat="1" applyFont="1" applyFill="1" applyBorder="1"/>
    <xf numFmtId="43" fontId="7" fillId="0" borderId="0" xfId="1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7"/>
  <sheetViews>
    <sheetView showGridLines="0" tabSelected="1" zoomScaleNormal="100" zoomScaleSheetLayoutView="75" workbookViewId="0">
      <pane ySplit="6" topLeftCell="A46" activePane="bottomLeft" state="frozenSplit"/>
      <selection pane="bottomLeft" activeCell="D69" sqref="D69:N69"/>
    </sheetView>
  </sheetViews>
  <sheetFormatPr defaultColWidth="9.33203125" defaultRowHeight="12.75" x14ac:dyDescent="0.2"/>
  <cols>
    <col min="1" max="2" width="3.33203125" style="2" customWidth="1"/>
    <col min="3" max="3" width="58.5" style="2" customWidth="1"/>
    <col min="4" max="6" width="14.5" style="2" customWidth="1"/>
    <col min="7" max="7" width="14.5" style="2" bestFit="1" customWidth="1"/>
    <col min="8" max="14" width="12.83203125" style="2" customWidth="1"/>
    <col min="15" max="16384" width="9.33203125" style="2"/>
  </cols>
  <sheetData>
    <row r="1" spans="1:15" s="1" customFormat="1" ht="18" customHeight="1" x14ac:dyDescent="0.25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5" s="1" customFormat="1" ht="18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5" ht="18" x14ac:dyDescent="0.25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x14ac:dyDescent="0.2">
      <c r="A4" s="13" t="s">
        <v>1</v>
      </c>
    </row>
    <row r="5" spans="1:15" x14ac:dyDescent="0.2">
      <c r="E5" s="32" t="s">
        <v>34</v>
      </c>
      <c r="F5" s="32" t="s">
        <v>34</v>
      </c>
      <c r="G5" s="32" t="s">
        <v>34</v>
      </c>
      <c r="H5" s="32" t="s">
        <v>34</v>
      </c>
    </row>
    <row r="6" spans="1:15" x14ac:dyDescent="0.2">
      <c r="A6" s="3" t="s">
        <v>38</v>
      </c>
      <c r="B6" s="4"/>
      <c r="C6" s="4"/>
      <c r="D6" s="5">
        <v>2020</v>
      </c>
      <c r="E6" s="6">
        <v>2019</v>
      </c>
      <c r="F6" s="6">
        <v>2018</v>
      </c>
      <c r="G6" s="6">
        <v>2017</v>
      </c>
      <c r="H6" s="6">
        <v>2016</v>
      </c>
      <c r="I6" s="6">
        <v>2015</v>
      </c>
      <c r="J6" s="6">
        <v>2014</v>
      </c>
      <c r="K6" s="6">
        <v>2013</v>
      </c>
      <c r="L6" s="6">
        <v>2012</v>
      </c>
      <c r="M6" s="6">
        <v>2011</v>
      </c>
      <c r="N6" s="6">
        <v>2010</v>
      </c>
    </row>
    <row r="8" spans="1:15" x14ac:dyDescent="0.2">
      <c r="A8" s="2" t="s">
        <v>2</v>
      </c>
    </row>
    <row r="9" spans="1:15" x14ac:dyDescent="0.2">
      <c r="A9" s="2" t="s">
        <v>53</v>
      </c>
    </row>
    <row r="10" spans="1:15" x14ac:dyDescent="0.2">
      <c r="B10" s="2" t="s">
        <v>39</v>
      </c>
      <c r="D10" s="16">
        <v>70109</v>
      </c>
      <c r="E10" s="16">
        <v>56553</v>
      </c>
      <c r="F10" s="26">
        <v>40661</v>
      </c>
      <c r="G10" s="16">
        <v>34552</v>
      </c>
      <c r="H10" s="16">
        <v>17397</v>
      </c>
      <c r="I10" s="16">
        <v>11849</v>
      </c>
      <c r="J10" s="16">
        <v>1078</v>
      </c>
      <c r="K10" s="16">
        <v>499</v>
      </c>
      <c r="L10" s="16">
        <v>8514</v>
      </c>
      <c r="M10" s="16">
        <v>3527</v>
      </c>
      <c r="N10" s="16">
        <v>3281</v>
      </c>
    </row>
    <row r="11" spans="1:15" x14ac:dyDescent="0.2">
      <c r="B11" s="2" t="s">
        <v>40</v>
      </c>
      <c r="D11" s="17">
        <v>8912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5" x14ac:dyDescent="0.2">
      <c r="B12" s="2" t="s">
        <v>3</v>
      </c>
      <c r="D12" s="17">
        <v>37993</v>
      </c>
      <c r="E12" s="17">
        <v>38727</v>
      </c>
      <c r="F12" s="27">
        <v>30529</v>
      </c>
      <c r="G12" s="17">
        <v>28249</v>
      </c>
      <c r="H12" s="17">
        <v>28045</v>
      </c>
      <c r="I12" s="17">
        <v>25723</v>
      </c>
      <c r="J12" s="17">
        <v>25962</v>
      </c>
      <c r="K12" s="17">
        <v>21953</v>
      </c>
      <c r="L12" s="17">
        <v>21306</v>
      </c>
      <c r="M12" s="17">
        <v>19018</v>
      </c>
      <c r="N12" s="17">
        <v>19427</v>
      </c>
      <c r="O12" s="18"/>
    </row>
    <row r="13" spans="1:15" x14ac:dyDescent="0.2">
      <c r="B13" s="2" t="s">
        <v>30</v>
      </c>
      <c r="D13" s="17">
        <v>1352</v>
      </c>
      <c r="E13" s="17">
        <v>1666</v>
      </c>
      <c r="F13" s="27">
        <v>3851</v>
      </c>
      <c r="G13" s="17">
        <v>1121</v>
      </c>
      <c r="H13" s="17">
        <v>78</v>
      </c>
      <c r="I13" s="17">
        <v>2993</v>
      </c>
      <c r="J13" s="17">
        <v>538</v>
      </c>
      <c r="K13" s="17">
        <v>797</v>
      </c>
      <c r="L13" s="17">
        <v>2444</v>
      </c>
      <c r="M13" s="17">
        <v>2042</v>
      </c>
      <c r="N13" s="17">
        <v>0</v>
      </c>
      <c r="O13" s="18"/>
    </row>
    <row r="14" spans="1:15" x14ac:dyDescent="0.2">
      <c r="B14" s="2" t="s">
        <v>41</v>
      </c>
      <c r="D14" s="17">
        <v>14979</v>
      </c>
      <c r="E14" s="27">
        <v>10456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18"/>
    </row>
    <row r="15" spans="1:15" x14ac:dyDescent="0.2">
      <c r="A15" s="4"/>
      <c r="B15" s="4" t="s">
        <v>5</v>
      </c>
      <c r="C15" s="4"/>
      <c r="D15" s="19">
        <v>10509</v>
      </c>
      <c r="E15" s="19">
        <v>9694</v>
      </c>
      <c r="F15" s="28">
        <v>16332</v>
      </c>
      <c r="G15" s="19">
        <v>13143</v>
      </c>
      <c r="H15" s="19">
        <v>11978</v>
      </c>
      <c r="I15" s="19">
        <v>10776</v>
      </c>
      <c r="J15" s="19">
        <v>9628</v>
      </c>
      <c r="K15" s="19">
        <v>6625</v>
      </c>
      <c r="L15" s="19">
        <v>6664</v>
      </c>
      <c r="M15" s="19">
        <v>5933</v>
      </c>
      <c r="N15" s="19">
        <v>5285</v>
      </c>
      <c r="O15" s="18"/>
    </row>
    <row r="16" spans="1:15" x14ac:dyDescent="0.2">
      <c r="C16" s="2" t="s">
        <v>6</v>
      </c>
      <c r="D16" s="20">
        <f t="shared" ref="D16:E16" si="0">SUM(D10:D15)</f>
        <v>143854</v>
      </c>
      <c r="E16" s="20">
        <f t="shared" si="0"/>
        <v>117096</v>
      </c>
      <c r="F16" s="29">
        <f t="shared" ref="F16:N16" si="1">SUM(F10:F15)</f>
        <v>91373</v>
      </c>
      <c r="G16" s="20">
        <f t="shared" si="1"/>
        <v>77065</v>
      </c>
      <c r="H16" s="20">
        <f t="shared" si="1"/>
        <v>57498</v>
      </c>
      <c r="I16" s="20">
        <f t="shared" si="1"/>
        <v>51341</v>
      </c>
      <c r="J16" s="20">
        <f t="shared" si="1"/>
        <v>37206</v>
      </c>
      <c r="K16" s="20">
        <f t="shared" si="1"/>
        <v>29874</v>
      </c>
      <c r="L16" s="20">
        <f t="shared" si="1"/>
        <v>38928</v>
      </c>
      <c r="M16" s="20">
        <f t="shared" si="1"/>
        <v>30520</v>
      </c>
      <c r="N16" s="20">
        <f t="shared" si="1"/>
        <v>27993</v>
      </c>
      <c r="O16" s="18"/>
    </row>
    <row r="17" spans="1:15" x14ac:dyDescent="0.2">
      <c r="D17" s="17"/>
      <c r="E17" s="17"/>
      <c r="F17" s="27"/>
      <c r="G17" s="17"/>
      <c r="H17" s="17"/>
      <c r="I17" s="17"/>
      <c r="J17" s="17"/>
      <c r="K17" s="17"/>
      <c r="L17" s="17"/>
      <c r="M17" s="17"/>
      <c r="N17" s="17"/>
      <c r="O17" s="18"/>
    </row>
    <row r="18" spans="1:15" x14ac:dyDescent="0.2">
      <c r="A18" s="2" t="s">
        <v>7</v>
      </c>
      <c r="D18" s="17"/>
      <c r="E18" s="17"/>
      <c r="F18" s="27"/>
      <c r="G18" s="17"/>
      <c r="H18" s="17"/>
      <c r="I18" s="17"/>
      <c r="J18" s="17"/>
      <c r="K18" s="17"/>
      <c r="L18" s="17"/>
      <c r="M18" s="17"/>
      <c r="N18" s="17"/>
      <c r="O18" s="18"/>
    </row>
    <row r="19" spans="1:15" x14ac:dyDescent="0.2">
      <c r="B19" s="2" t="s">
        <v>8</v>
      </c>
      <c r="D19" s="17">
        <v>1716</v>
      </c>
      <c r="E19" s="17">
        <v>1716</v>
      </c>
      <c r="F19" s="27">
        <v>1716</v>
      </c>
      <c r="G19" s="17">
        <v>1715.8</v>
      </c>
      <c r="H19" s="17">
        <v>1716</v>
      </c>
      <c r="I19" s="17">
        <v>1716</v>
      </c>
      <c r="J19" s="17">
        <v>1716</v>
      </c>
      <c r="K19" s="17">
        <v>1716</v>
      </c>
      <c r="L19" s="17">
        <v>1716</v>
      </c>
      <c r="M19" s="17">
        <v>1716</v>
      </c>
      <c r="N19" s="17">
        <v>1570</v>
      </c>
      <c r="O19" s="18"/>
    </row>
    <row r="20" spans="1:15" x14ac:dyDescent="0.2">
      <c r="B20" s="2" t="s">
        <v>9</v>
      </c>
      <c r="D20" s="17">
        <f>30155</f>
        <v>30155</v>
      </c>
      <c r="E20" s="17">
        <v>29024</v>
      </c>
      <c r="F20" s="27">
        <v>28467</v>
      </c>
      <c r="G20" s="17">
        <v>27908.9</v>
      </c>
      <c r="H20" s="17">
        <v>27713</v>
      </c>
      <c r="I20" s="17">
        <v>27325</v>
      </c>
      <c r="J20" s="17">
        <v>26860</v>
      </c>
      <c r="K20" s="17">
        <v>25465</v>
      </c>
      <c r="L20" s="17">
        <v>25159</v>
      </c>
      <c r="M20" s="17">
        <v>23911</v>
      </c>
      <c r="N20" s="17">
        <v>23033</v>
      </c>
      <c r="O20" s="18"/>
    </row>
    <row r="21" spans="1:15" x14ac:dyDescent="0.2">
      <c r="B21" s="2" t="s">
        <v>10</v>
      </c>
      <c r="D21" s="17">
        <f>62040+17248</f>
        <v>79288</v>
      </c>
      <c r="E21" s="17">
        <v>75262</v>
      </c>
      <c r="F21" s="27">
        <v>67107</v>
      </c>
      <c r="G21" s="17">
        <f>8208.1+41729.7+13273.3</f>
        <v>63211.099999999991</v>
      </c>
      <c r="H21" s="17">
        <v>61244</v>
      </c>
      <c r="I21" s="17">
        <v>55941</v>
      </c>
      <c r="J21" s="17">
        <v>56382</v>
      </c>
      <c r="K21" s="17">
        <v>53327</v>
      </c>
      <c r="L21" s="17">
        <v>48750</v>
      </c>
      <c r="M21" s="17">
        <v>45785</v>
      </c>
      <c r="N21" s="17">
        <v>45814</v>
      </c>
      <c r="O21" s="18"/>
    </row>
    <row r="22" spans="1:15" x14ac:dyDescent="0.2">
      <c r="A22" s="4"/>
      <c r="B22" s="4" t="s">
        <v>11</v>
      </c>
      <c r="C22" s="4"/>
      <c r="D22" s="19">
        <v>6444</v>
      </c>
      <c r="E22" s="19">
        <v>1957</v>
      </c>
      <c r="F22" s="28">
        <v>169</v>
      </c>
      <c r="G22" s="19">
        <v>5.6</v>
      </c>
      <c r="H22" s="19">
        <v>0</v>
      </c>
      <c r="I22" s="19">
        <v>0</v>
      </c>
      <c r="J22" s="19">
        <v>400</v>
      </c>
      <c r="K22" s="19">
        <v>33</v>
      </c>
      <c r="L22" s="19">
        <v>15</v>
      </c>
      <c r="M22" s="19">
        <v>112</v>
      </c>
      <c r="N22" s="19">
        <v>0</v>
      </c>
      <c r="O22" s="18"/>
    </row>
    <row r="23" spans="1:15" x14ac:dyDescent="0.2">
      <c r="D23" s="20">
        <f t="shared" ref="D23:E23" si="2">SUM(D19:D22)</f>
        <v>117603</v>
      </c>
      <c r="E23" s="20">
        <f t="shared" si="2"/>
        <v>107959</v>
      </c>
      <c r="F23" s="29">
        <f t="shared" ref="F23:L23" si="3">SUM(F19:F22)</f>
        <v>97459</v>
      </c>
      <c r="G23" s="20">
        <f t="shared" si="3"/>
        <v>92841.4</v>
      </c>
      <c r="H23" s="20">
        <f t="shared" si="3"/>
        <v>90673</v>
      </c>
      <c r="I23" s="20">
        <f t="shared" si="3"/>
        <v>84982</v>
      </c>
      <c r="J23" s="20">
        <f t="shared" si="3"/>
        <v>85358</v>
      </c>
      <c r="K23" s="20">
        <f t="shared" si="3"/>
        <v>80541</v>
      </c>
      <c r="L23" s="20">
        <f t="shared" si="3"/>
        <v>75640</v>
      </c>
      <c r="M23" s="20">
        <f t="shared" ref="M23:N23" si="4">SUM(M19:M22)</f>
        <v>71524</v>
      </c>
      <c r="N23" s="20">
        <f t="shared" si="4"/>
        <v>70417</v>
      </c>
      <c r="O23" s="18"/>
    </row>
    <row r="24" spans="1:15" x14ac:dyDescent="0.2">
      <c r="A24" s="4"/>
      <c r="B24" s="4" t="s">
        <v>12</v>
      </c>
      <c r="C24" s="4"/>
      <c r="D24" s="19">
        <v>-72459</v>
      </c>
      <c r="E24" s="19">
        <v>-66359</v>
      </c>
      <c r="F24" s="28">
        <v>-60415</v>
      </c>
      <c r="G24" s="19">
        <v>-57421</v>
      </c>
      <c r="H24" s="19">
        <v>-56018</v>
      </c>
      <c r="I24" s="19">
        <v>-51903</v>
      </c>
      <c r="J24" s="19">
        <v>-50106</v>
      </c>
      <c r="K24" s="19">
        <v>-45545</v>
      </c>
      <c r="L24" s="19">
        <v>-43299</v>
      </c>
      <c r="M24" s="19">
        <v>-41516</v>
      </c>
      <c r="N24" s="19">
        <v>-39560</v>
      </c>
      <c r="O24" s="18"/>
    </row>
    <row r="25" spans="1:15" x14ac:dyDescent="0.2">
      <c r="A25" s="2" t="s">
        <v>33</v>
      </c>
      <c r="D25" s="20">
        <f t="shared" ref="D25:E25" si="5">SUM(D23:D24)</f>
        <v>45144</v>
      </c>
      <c r="E25" s="20">
        <f t="shared" si="5"/>
        <v>41600</v>
      </c>
      <c r="F25" s="29">
        <f t="shared" ref="F25:L25" si="6">SUM(F23:F24)</f>
        <v>37044</v>
      </c>
      <c r="G25" s="20">
        <f t="shared" si="6"/>
        <v>35420.399999999994</v>
      </c>
      <c r="H25" s="20">
        <f t="shared" si="6"/>
        <v>34655</v>
      </c>
      <c r="I25" s="20">
        <f t="shared" si="6"/>
        <v>33079</v>
      </c>
      <c r="J25" s="20">
        <f t="shared" si="6"/>
        <v>35252</v>
      </c>
      <c r="K25" s="20">
        <f t="shared" si="6"/>
        <v>34996</v>
      </c>
      <c r="L25" s="20">
        <f t="shared" si="6"/>
        <v>32341</v>
      </c>
      <c r="M25" s="20">
        <f t="shared" ref="M25:N25" si="7">SUM(M23:M24)</f>
        <v>30008</v>
      </c>
      <c r="N25" s="20">
        <f t="shared" si="7"/>
        <v>30857</v>
      </c>
      <c r="O25" s="18"/>
    </row>
    <row r="26" spans="1:15" x14ac:dyDescent="0.2">
      <c r="D26" s="20"/>
      <c r="E26" s="20"/>
      <c r="F26" s="29"/>
      <c r="G26" s="20"/>
      <c r="H26" s="20" t="s">
        <v>25</v>
      </c>
      <c r="I26" s="20" t="s">
        <v>25</v>
      </c>
      <c r="J26" s="20" t="s">
        <v>25</v>
      </c>
      <c r="K26" s="20" t="s">
        <v>25</v>
      </c>
      <c r="L26" s="20" t="s">
        <v>25</v>
      </c>
      <c r="M26" s="20" t="s">
        <v>25</v>
      </c>
      <c r="N26" s="20" t="s">
        <v>25</v>
      </c>
      <c r="O26" s="18"/>
    </row>
    <row r="27" spans="1:15" x14ac:dyDescent="0.2">
      <c r="A27" s="2" t="s">
        <v>13</v>
      </c>
      <c r="D27" s="17"/>
      <c r="E27" s="17"/>
      <c r="F27" s="27"/>
      <c r="G27" s="17"/>
      <c r="H27" s="17"/>
      <c r="I27" s="17"/>
      <c r="J27" s="17"/>
      <c r="K27" s="17"/>
      <c r="L27" s="17"/>
      <c r="M27" s="17"/>
      <c r="N27" s="17"/>
      <c r="O27" s="18"/>
    </row>
    <row r="28" spans="1:15" x14ac:dyDescent="0.2">
      <c r="B28" s="2" t="s">
        <v>42</v>
      </c>
      <c r="D28" s="17">
        <v>18224</v>
      </c>
      <c r="E28" s="17">
        <v>19563</v>
      </c>
      <c r="F28" s="27">
        <v>23123</v>
      </c>
      <c r="G28" s="17">
        <v>19778</v>
      </c>
      <c r="H28" s="17">
        <v>21683</v>
      </c>
      <c r="I28" s="17">
        <v>17773</v>
      </c>
      <c r="J28" s="17">
        <v>17963</v>
      </c>
      <c r="K28" s="17">
        <v>18952</v>
      </c>
      <c r="L28" s="17">
        <v>15058</v>
      </c>
      <c r="M28" s="17">
        <v>18245</v>
      </c>
      <c r="N28" s="17">
        <v>15015</v>
      </c>
      <c r="O28" s="18"/>
    </row>
    <row r="29" spans="1:15" x14ac:dyDescent="0.2">
      <c r="A29" s="2" t="s">
        <v>41</v>
      </c>
      <c r="D29" s="17">
        <v>82449</v>
      </c>
      <c r="E29" s="27">
        <v>57602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18"/>
    </row>
    <row r="30" spans="1:15" x14ac:dyDescent="0.2">
      <c r="A30" s="2" t="s">
        <v>45</v>
      </c>
      <c r="D30" s="17">
        <v>5517</v>
      </c>
      <c r="E30" s="27">
        <v>5390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18"/>
    </row>
    <row r="31" spans="1:15" x14ac:dyDescent="0.2">
      <c r="A31" s="2" t="s">
        <v>26</v>
      </c>
      <c r="D31" s="17">
        <v>60115</v>
      </c>
      <c r="E31" s="17">
        <v>60115</v>
      </c>
      <c r="F31" s="27">
        <v>60115</v>
      </c>
      <c r="G31" s="17">
        <v>60115</v>
      </c>
      <c r="H31" s="17">
        <v>60115</v>
      </c>
      <c r="I31" s="17">
        <v>60115</v>
      </c>
      <c r="J31" s="17">
        <v>60115</v>
      </c>
      <c r="K31" s="17">
        <v>60115</v>
      </c>
      <c r="L31" s="17">
        <v>60115</v>
      </c>
      <c r="M31" s="17">
        <v>48761</v>
      </c>
      <c r="N31" s="17">
        <v>46761</v>
      </c>
      <c r="O31" s="18"/>
    </row>
    <row r="32" spans="1:15" s="11" customFormat="1" x14ac:dyDescent="0.2">
      <c r="A32" s="11" t="s">
        <v>43</v>
      </c>
      <c r="D32" s="20">
        <v>4054</v>
      </c>
      <c r="E32" s="20">
        <v>4712</v>
      </c>
      <c r="F32" s="29">
        <v>5370</v>
      </c>
      <c r="G32" s="20">
        <v>6082</v>
      </c>
      <c r="H32" s="20">
        <v>6390</v>
      </c>
      <c r="I32" s="20">
        <v>7064</v>
      </c>
      <c r="J32" s="20">
        <v>8264</v>
      </c>
      <c r="K32" s="20">
        <v>9374</v>
      </c>
      <c r="L32" s="20">
        <v>10643</v>
      </c>
      <c r="M32" s="20">
        <v>1500</v>
      </c>
      <c r="N32" s="20">
        <v>2171</v>
      </c>
      <c r="O32" s="21"/>
    </row>
    <row r="33" spans="1:15" s="11" customFormat="1" x14ac:dyDescent="0.2">
      <c r="A33" s="11" t="s">
        <v>44</v>
      </c>
      <c r="D33" s="20">
        <v>7606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1"/>
    </row>
    <row r="34" spans="1:15" x14ac:dyDescent="0.2">
      <c r="A34" s="4" t="s">
        <v>14</v>
      </c>
      <c r="B34" s="4"/>
      <c r="C34" s="4"/>
      <c r="D34" s="19">
        <v>4637</v>
      </c>
      <c r="E34" s="19">
        <v>4377</v>
      </c>
      <c r="F34" s="28">
        <v>29972</v>
      </c>
      <c r="G34" s="19">
        <v>26709</v>
      </c>
      <c r="H34" s="19">
        <v>22874</v>
      </c>
      <c r="I34" s="19">
        <v>19842</v>
      </c>
      <c r="J34" s="19">
        <v>16120</v>
      </c>
      <c r="K34" s="19">
        <v>8703</v>
      </c>
      <c r="L34" s="19">
        <v>7908</v>
      </c>
      <c r="M34" s="19">
        <v>7088</v>
      </c>
      <c r="N34" s="19">
        <v>3123</v>
      </c>
      <c r="O34" s="18"/>
    </row>
    <row r="35" spans="1:15" x14ac:dyDescent="0.2">
      <c r="A35" s="11"/>
      <c r="B35" s="11"/>
      <c r="C35" s="11"/>
      <c r="D35" s="22"/>
      <c r="E35" s="22"/>
      <c r="F35" s="30"/>
      <c r="G35" s="22"/>
      <c r="H35" s="22"/>
      <c r="I35" s="22"/>
      <c r="J35" s="22"/>
      <c r="K35" s="22"/>
      <c r="L35" s="22"/>
      <c r="M35" s="22"/>
      <c r="N35" s="22"/>
      <c r="O35" s="18"/>
    </row>
    <row r="36" spans="1:15" s="11" customFormat="1" ht="13.5" thickBot="1" x14ac:dyDescent="0.25">
      <c r="A36" s="14" t="s">
        <v>54</v>
      </c>
      <c r="B36" s="14"/>
      <c r="C36" s="14"/>
      <c r="D36" s="23">
        <f t="shared" ref="D36:E36" si="8">SUM(D16,D25:D34)</f>
        <v>371600</v>
      </c>
      <c r="E36" s="23">
        <f t="shared" si="8"/>
        <v>310455</v>
      </c>
      <c r="F36" s="31">
        <f t="shared" ref="F36:H36" si="9">SUM(F16,F25:F34)</f>
        <v>246997</v>
      </c>
      <c r="G36" s="23">
        <f t="shared" si="9"/>
        <v>225169.4</v>
      </c>
      <c r="H36" s="23">
        <f t="shared" si="9"/>
        <v>203215</v>
      </c>
      <c r="I36" s="23">
        <f t="shared" ref="I36:N36" si="10">SUM(I16,I25:I34)</f>
        <v>189214</v>
      </c>
      <c r="J36" s="23">
        <f t="shared" si="10"/>
        <v>174920</v>
      </c>
      <c r="K36" s="23">
        <f t="shared" si="10"/>
        <v>162014</v>
      </c>
      <c r="L36" s="23">
        <f t="shared" si="10"/>
        <v>164993</v>
      </c>
      <c r="M36" s="23">
        <f t="shared" si="10"/>
        <v>136122</v>
      </c>
      <c r="N36" s="23">
        <f t="shared" si="10"/>
        <v>125920</v>
      </c>
    </row>
    <row r="37" spans="1:15" x14ac:dyDescent="0.2">
      <c r="H37" s="9" t="s">
        <v>25</v>
      </c>
      <c r="I37" s="9" t="s">
        <v>25</v>
      </c>
      <c r="J37" s="9" t="s">
        <v>25</v>
      </c>
      <c r="K37" s="9" t="s">
        <v>25</v>
      </c>
      <c r="L37" s="9" t="s">
        <v>25</v>
      </c>
      <c r="M37" s="9" t="s">
        <v>25</v>
      </c>
      <c r="N37" s="9" t="s">
        <v>25</v>
      </c>
      <c r="O37" s="11"/>
    </row>
    <row r="40" spans="1:15" x14ac:dyDescent="0.2">
      <c r="A40" s="2" t="s">
        <v>15</v>
      </c>
      <c r="H40" s="8"/>
      <c r="I40" s="8"/>
      <c r="J40" s="8"/>
      <c r="K40" s="8"/>
      <c r="L40" s="8"/>
      <c r="M40" s="8"/>
      <c r="N40" s="8"/>
    </row>
    <row r="41" spans="1:15" x14ac:dyDescent="0.2">
      <c r="A41" s="2" t="s">
        <v>55</v>
      </c>
      <c r="D41" s="33"/>
      <c r="E41" s="33"/>
      <c r="F41" s="33"/>
      <c r="G41" s="33"/>
      <c r="H41" s="7"/>
      <c r="I41" s="7"/>
      <c r="J41" s="7"/>
      <c r="K41" s="7"/>
      <c r="L41" s="7"/>
      <c r="M41" s="7"/>
      <c r="N41" s="7"/>
    </row>
    <row r="42" spans="1:15" x14ac:dyDescent="0.2">
      <c r="B42" s="2" t="s">
        <v>16</v>
      </c>
      <c r="D42" s="26">
        <f>9528+9432</f>
        <v>18960</v>
      </c>
      <c r="E42" s="26">
        <f>8282+9920</f>
        <v>18202</v>
      </c>
      <c r="F42" s="26">
        <v>29287</v>
      </c>
      <c r="G42" s="26">
        <v>22733</v>
      </c>
      <c r="H42" s="16">
        <v>18709</v>
      </c>
      <c r="I42" s="16">
        <v>18710</v>
      </c>
      <c r="J42" s="16">
        <v>18536</v>
      </c>
      <c r="K42" s="16">
        <v>12979</v>
      </c>
      <c r="L42" s="16">
        <v>15935</v>
      </c>
      <c r="M42" s="16">
        <v>12271</v>
      </c>
      <c r="N42" s="16">
        <v>10955</v>
      </c>
    </row>
    <row r="43" spans="1:15" x14ac:dyDescent="0.2">
      <c r="B43" s="2" t="s">
        <v>46</v>
      </c>
      <c r="D43" s="27">
        <v>38364</v>
      </c>
      <c r="E43" s="27">
        <v>27447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1:15" s="8" customFormat="1" x14ac:dyDescent="0.2">
      <c r="B44" s="10" t="s">
        <v>18</v>
      </c>
      <c r="D44" s="27">
        <v>11196</v>
      </c>
      <c r="E44" s="27">
        <v>13857</v>
      </c>
      <c r="F44" s="27">
        <v>9868</v>
      </c>
      <c r="G44" s="27">
        <v>10315</v>
      </c>
      <c r="H44" s="17">
        <v>8402</v>
      </c>
      <c r="I44" s="17">
        <v>9515</v>
      </c>
      <c r="J44" s="17">
        <v>9430</v>
      </c>
      <c r="K44" s="17">
        <v>9337</v>
      </c>
      <c r="L44" s="17">
        <v>9751</v>
      </c>
      <c r="M44" s="17">
        <v>6575</v>
      </c>
      <c r="N44" s="17">
        <v>6263</v>
      </c>
    </row>
    <row r="45" spans="1:15" s="8" customFormat="1" x14ac:dyDescent="0.2">
      <c r="B45" s="10" t="s">
        <v>47</v>
      </c>
      <c r="D45" s="27">
        <v>8912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1:15" s="8" customFormat="1" x14ac:dyDescent="0.2">
      <c r="B46" s="10" t="s">
        <v>48</v>
      </c>
      <c r="D46" s="27">
        <v>2266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1:15" s="11" customFormat="1" x14ac:dyDescent="0.2">
      <c r="B47" s="11" t="s">
        <v>17</v>
      </c>
      <c r="D47" s="29">
        <v>0</v>
      </c>
      <c r="E47" s="29">
        <v>0</v>
      </c>
      <c r="F47" s="29">
        <v>0</v>
      </c>
      <c r="G47" s="29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895</v>
      </c>
    </row>
    <row r="48" spans="1:15" s="11" customFormat="1" x14ac:dyDescent="0.2">
      <c r="B48" s="11" t="s">
        <v>27</v>
      </c>
      <c r="D48" s="29">
        <v>0</v>
      </c>
      <c r="E48" s="29">
        <v>0</v>
      </c>
      <c r="F48" s="29">
        <v>0</v>
      </c>
      <c r="G48" s="29">
        <v>0</v>
      </c>
      <c r="H48" s="20">
        <v>0</v>
      </c>
      <c r="I48" s="20">
        <v>0</v>
      </c>
      <c r="J48" s="20">
        <v>7</v>
      </c>
      <c r="K48" s="20">
        <v>60</v>
      </c>
      <c r="L48" s="20">
        <v>145</v>
      </c>
      <c r="M48" s="20">
        <v>191</v>
      </c>
      <c r="N48" s="20">
        <v>138</v>
      </c>
    </row>
    <row r="49" spans="1:14" s="11" customFormat="1" hidden="1" x14ac:dyDescent="0.2">
      <c r="B49" s="11" t="s">
        <v>4</v>
      </c>
      <c r="D49" s="29"/>
      <c r="E49" s="29">
        <v>0</v>
      </c>
      <c r="F49" s="29">
        <v>0</v>
      </c>
      <c r="G49" s="29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</row>
    <row r="50" spans="1:14" s="11" customFormat="1" x14ac:dyDescent="0.2">
      <c r="A50" s="4"/>
      <c r="B50" s="4" t="s">
        <v>29</v>
      </c>
      <c r="C50" s="4"/>
      <c r="D50" s="28">
        <v>0</v>
      </c>
      <c r="E50" s="28">
        <v>0</v>
      </c>
      <c r="F50" s="28">
        <v>0</v>
      </c>
      <c r="G50" s="28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2000</v>
      </c>
      <c r="N50" s="19">
        <v>2000</v>
      </c>
    </row>
    <row r="51" spans="1:14" s="11" customFormat="1" x14ac:dyDescent="0.2">
      <c r="C51" s="11" t="s">
        <v>19</v>
      </c>
      <c r="D51" s="29">
        <f t="shared" ref="D51:E51" si="11">SUM(D42:D50)</f>
        <v>79698</v>
      </c>
      <c r="E51" s="29">
        <f t="shared" si="11"/>
        <v>59506</v>
      </c>
      <c r="F51" s="29">
        <f t="shared" ref="F51:N51" si="12">SUM(F42:F50)</f>
        <v>39155</v>
      </c>
      <c r="G51" s="29">
        <f t="shared" si="12"/>
        <v>33048</v>
      </c>
      <c r="H51" s="20">
        <f t="shared" si="12"/>
        <v>27111</v>
      </c>
      <c r="I51" s="20">
        <f t="shared" si="12"/>
        <v>28225</v>
      </c>
      <c r="J51" s="20">
        <f t="shared" si="12"/>
        <v>27973</v>
      </c>
      <c r="K51" s="20">
        <f t="shared" si="12"/>
        <v>22376</v>
      </c>
      <c r="L51" s="20">
        <f t="shared" si="12"/>
        <v>25831</v>
      </c>
      <c r="M51" s="20">
        <f t="shared" si="12"/>
        <v>21037</v>
      </c>
      <c r="N51" s="20">
        <f t="shared" si="12"/>
        <v>20251</v>
      </c>
    </row>
    <row r="52" spans="1:14" s="11" customFormat="1" x14ac:dyDescent="0.2">
      <c r="D52" s="29"/>
      <c r="E52" s="29"/>
      <c r="F52" s="29"/>
      <c r="G52" s="29"/>
      <c r="H52" s="20" t="s">
        <v>25</v>
      </c>
      <c r="I52" s="20" t="s">
        <v>25</v>
      </c>
      <c r="J52" s="20" t="s">
        <v>25</v>
      </c>
      <c r="K52" s="20" t="s">
        <v>25</v>
      </c>
      <c r="L52" s="20" t="s">
        <v>25</v>
      </c>
      <c r="M52" s="20" t="s">
        <v>25</v>
      </c>
      <c r="N52" s="20" t="s">
        <v>25</v>
      </c>
    </row>
    <row r="53" spans="1:14" s="11" customFormat="1" x14ac:dyDescent="0.2">
      <c r="A53" s="11" t="s">
        <v>28</v>
      </c>
      <c r="D53" s="29">
        <v>0</v>
      </c>
      <c r="E53" s="29">
        <v>0</v>
      </c>
      <c r="F53" s="29">
        <v>0</v>
      </c>
      <c r="G53" s="29">
        <v>0</v>
      </c>
      <c r="H53" s="20">
        <v>0</v>
      </c>
      <c r="I53" s="20">
        <v>0</v>
      </c>
      <c r="J53" s="20">
        <v>0</v>
      </c>
      <c r="K53" s="20">
        <v>7</v>
      </c>
      <c r="L53" s="20">
        <v>77</v>
      </c>
      <c r="M53" s="20">
        <v>3099</v>
      </c>
      <c r="N53" s="20">
        <v>8340</v>
      </c>
    </row>
    <row r="54" spans="1:14" s="11" customFormat="1" x14ac:dyDescent="0.2">
      <c r="A54" s="11" t="s">
        <v>49</v>
      </c>
      <c r="D54" s="29">
        <v>24394</v>
      </c>
      <c r="E54" s="29">
        <v>19150</v>
      </c>
      <c r="F54" s="29">
        <v>13752</v>
      </c>
      <c r="G54" s="29">
        <f>20540.1+42.4</f>
        <v>20582.5</v>
      </c>
      <c r="H54" s="20">
        <v>18964</v>
      </c>
      <c r="I54" s="20">
        <v>15547</v>
      </c>
      <c r="J54" s="20">
        <v>14418</v>
      </c>
      <c r="K54" s="20">
        <v>13193</v>
      </c>
      <c r="L54" s="20">
        <v>11902</v>
      </c>
      <c r="M54" s="20">
        <v>4269</v>
      </c>
      <c r="N54" s="20">
        <v>1008</v>
      </c>
    </row>
    <row r="55" spans="1:14" s="11" customFormat="1" x14ac:dyDescent="0.2">
      <c r="A55" s="11" t="s">
        <v>46</v>
      </c>
      <c r="D55" s="29">
        <v>9826</v>
      </c>
      <c r="E55" s="27">
        <v>6797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</row>
    <row r="56" spans="1:14" s="11" customFormat="1" x14ac:dyDescent="0.2">
      <c r="A56" s="11" t="s">
        <v>35</v>
      </c>
      <c r="D56" s="29">
        <v>189</v>
      </c>
      <c r="E56" s="29">
        <v>447</v>
      </c>
      <c r="F56" s="29">
        <v>5359</v>
      </c>
      <c r="G56" s="29">
        <v>4119</v>
      </c>
      <c r="H56" s="20">
        <v>4119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</row>
    <row r="57" spans="1:14" s="11" customFormat="1" x14ac:dyDescent="0.2">
      <c r="A57" s="11" t="s">
        <v>50</v>
      </c>
      <c r="D57" s="29">
        <v>5655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</row>
    <row r="58" spans="1:14" s="11" customFormat="1" x14ac:dyDescent="0.2">
      <c r="A58" s="11" t="s">
        <v>29</v>
      </c>
      <c r="D58" s="29">
        <v>0</v>
      </c>
      <c r="E58" s="29">
        <v>0</v>
      </c>
      <c r="F58" s="29">
        <v>0</v>
      </c>
      <c r="G58" s="29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2000</v>
      </c>
    </row>
    <row r="59" spans="1:14" s="11" customFormat="1" x14ac:dyDescent="0.2">
      <c r="A59" s="4" t="s">
        <v>20</v>
      </c>
      <c r="B59" s="4"/>
      <c r="C59" s="4"/>
      <c r="D59" s="28">
        <v>1723</v>
      </c>
      <c r="E59" s="28">
        <v>1770</v>
      </c>
      <c r="F59" s="28">
        <v>2234</v>
      </c>
      <c r="G59" s="28">
        <v>1588</v>
      </c>
      <c r="H59" s="19">
        <v>1166</v>
      </c>
      <c r="I59" s="19">
        <v>1025</v>
      </c>
      <c r="J59" s="19">
        <v>1198</v>
      </c>
      <c r="K59" s="19">
        <v>1071</v>
      </c>
      <c r="L59" s="19">
        <v>1337</v>
      </c>
      <c r="M59" s="19">
        <v>1014</v>
      </c>
      <c r="N59" s="19">
        <v>879</v>
      </c>
    </row>
    <row r="60" spans="1:14" s="11" customFormat="1" x14ac:dyDescent="0.2">
      <c r="C60" s="11" t="s">
        <v>21</v>
      </c>
      <c r="D60" s="29">
        <f t="shared" ref="D60:E60" si="13">SUM(D51:D59)</f>
        <v>121485</v>
      </c>
      <c r="E60" s="29">
        <f t="shared" si="13"/>
        <v>87670</v>
      </c>
      <c r="F60" s="29">
        <f t="shared" ref="F60:L60" si="14">SUM(F51:F59)</f>
        <v>60500</v>
      </c>
      <c r="G60" s="29">
        <f t="shared" si="14"/>
        <v>59337.5</v>
      </c>
      <c r="H60" s="20">
        <f t="shared" si="14"/>
        <v>51360</v>
      </c>
      <c r="I60" s="20">
        <f t="shared" si="14"/>
        <v>44797</v>
      </c>
      <c r="J60" s="20">
        <f t="shared" si="14"/>
        <v>43589</v>
      </c>
      <c r="K60" s="20">
        <f t="shared" si="14"/>
        <v>36647</v>
      </c>
      <c r="L60" s="20">
        <f t="shared" si="14"/>
        <v>39147</v>
      </c>
      <c r="M60" s="20">
        <f>SUM(M51:M59)</f>
        <v>29419</v>
      </c>
      <c r="N60" s="20">
        <f>SUM(N51:N59)</f>
        <v>32478</v>
      </c>
    </row>
    <row r="61" spans="1:14" x14ac:dyDescent="0.2">
      <c r="D61" s="33"/>
      <c r="E61" s="33"/>
      <c r="F61" s="33"/>
      <c r="G61" s="33"/>
      <c r="H61" s="17"/>
      <c r="I61" s="17"/>
      <c r="J61" s="17"/>
      <c r="K61" s="17"/>
      <c r="L61" s="17"/>
      <c r="M61" s="17"/>
      <c r="N61" s="17"/>
    </row>
    <row r="62" spans="1:14" x14ac:dyDescent="0.2">
      <c r="A62" s="2" t="s">
        <v>56</v>
      </c>
      <c r="D62" s="33"/>
      <c r="E62" s="33"/>
      <c r="F62" s="33"/>
      <c r="G62" s="33"/>
      <c r="H62" s="17"/>
      <c r="I62" s="17"/>
      <c r="J62" s="17"/>
      <c r="K62" s="17"/>
      <c r="L62" s="17"/>
      <c r="M62" s="17"/>
      <c r="N62" s="17"/>
    </row>
    <row r="63" spans="1:14" x14ac:dyDescent="0.2">
      <c r="B63" s="2" t="s">
        <v>31</v>
      </c>
      <c r="D63" s="27">
        <v>0</v>
      </c>
      <c r="E63" s="27">
        <v>0</v>
      </c>
      <c r="F63" s="27">
        <v>0</v>
      </c>
      <c r="G63" s="2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</row>
    <row r="64" spans="1:14" s="11" customFormat="1" x14ac:dyDescent="0.2">
      <c r="B64" s="11" t="s">
        <v>32</v>
      </c>
      <c r="D64" s="34"/>
      <c r="E64" s="34"/>
      <c r="F64" s="34"/>
      <c r="G64" s="34"/>
      <c r="H64" s="20"/>
      <c r="I64" s="20"/>
      <c r="J64" s="20"/>
      <c r="K64" s="20"/>
      <c r="L64" s="20"/>
      <c r="M64" s="20"/>
      <c r="N64" s="20"/>
    </row>
    <row r="65" spans="1:14" s="11" customFormat="1" x14ac:dyDescent="0.2">
      <c r="C65" s="2" t="s">
        <v>51</v>
      </c>
      <c r="D65" s="34"/>
      <c r="E65" s="34"/>
      <c r="F65" s="34"/>
      <c r="G65" s="34"/>
      <c r="H65" s="20"/>
      <c r="I65" s="20"/>
      <c r="J65" s="20"/>
      <c r="K65" s="20"/>
      <c r="L65" s="20"/>
      <c r="M65" s="20"/>
      <c r="N65" s="20"/>
    </row>
    <row r="66" spans="1:14" s="11" customFormat="1" x14ac:dyDescent="0.2">
      <c r="C66" s="2" t="s">
        <v>52</v>
      </c>
      <c r="D66" s="29">
        <v>30295</v>
      </c>
      <c r="E66" s="29">
        <v>28253</v>
      </c>
      <c r="F66" s="29">
        <f>29796-3958</f>
        <v>25838</v>
      </c>
      <c r="G66" s="29">
        <v>24409</v>
      </c>
      <c r="H66" s="20">
        <v>23118</v>
      </c>
      <c r="I66" s="20">
        <v>21536</v>
      </c>
      <c r="J66" s="20">
        <v>20316</v>
      </c>
      <c r="K66" s="20">
        <v>19522</v>
      </c>
      <c r="L66" s="20">
        <v>18372</v>
      </c>
      <c r="M66" s="20">
        <v>13648</v>
      </c>
      <c r="N66" s="20">
        <v>12387</v>
      </c>
    </row>
    <row r="67" spans="1:14" s="11" customFormat="1" x14ac:dyDescent="0.2">
      <c r="B67" s="11" t="s">
        <v>22</v>
      </c>
      <c r="D67" s="29">
        <v>217865</v>
      </c>
      <c r="E67" s="29">
        <v>190915</v>
      </c>
      <c r="F67" s="29">
        <v>160659</v>
      </c>
      <c r="G67" s="29">
        <v>141422</v>
      </c>
      <c r="H67" s="20">
        <v>128737</v>
      </c>
      <c r="I67" s="20">
        <v>122881</v>
      </c>
      <c r="J67" s="20">
        <v>111015</v>
      </c>
      <c r="K67" s="20">
        <v>105845</v>
      </c>
      <c r="L67" s="20">
        <v>107474</v>
      </c>
      <c r="M67" s="20">
        <v>93055</v>
      </c>
      <c r="N67" s="20">
        <v>81055</v>
      </c>
    </row>
    <row r="68" spans="1:14" s="11" customFormat="1" x14ac:dyDescent="0.2">
      <c r="B68" s="11" t="s">
        <v>36</v>
      </c>
      <c r="D68" s="29">
        <v>1955</v>
      </c>
      <c r="E68" s="29">
        <v>3617</v>
      </c>
      <c r="F68" s="29">
        <v>0</v>
      </c>
      <c r="G68" s="29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</row>
    <row r="69" spans="1:14" s="9" customFormat="1" x14ac:dyDescent="0.2">
      <c r="A69" s="25"/>
      <c r="B69" s="25"/>
      <c r="C69" s="15" t="s">
        <v>23</v>
      </c>
      <c r="D69" s="35">
        <f>SUM(D64:D68)</f>
        <v>250115</v>
      </c>
      <c r="E69" s="35">
        <f>SUM(E64:E68)</f>
        <v>222785</v>
      </c>
      <c r="F69" s="35">
        <f t="shared" ref="F69:N69" si="15">SUM(F64:F68)</f>
        <v>186497</v>
      </c>
      <c r="G69" s="35">
        <f t="shared" si="15"/>
        <v>165831</v>
      </c>
      <c r="H69" s="24">
        <f t="shared" si="15"/>
        <v>151855</v>
      </c>
      <c r="I69" s="24">
        <f t="shared" si="15"/>
        <v>144417</v>
      </c>
      <c r="J69" s="24">
        <f t="shared" si="15"/>
        <v>131331</v>
      </c>
      <c r="K69" s="24">
        <f t="shared" si="15"/>
        <v>125367</v>
      </c>
      <c r="L69" s="24">
        <f t="shared" si="15"/>
        <v>125846</v>
      </c>
      <c r="M69" s="24">
        <f t="shared" si="15"/>
        <v>106703</v>
      </c>
      <c r="N69" s="24">
        <f t="shared" si="15"/>
        <v>93442</v>
      </c>
    </row>
    <row r="70" spans="1:14" s="11" customFormat="1" x14ac:dyDescent="0.2">
      <c r="A70" s="12"/>
      <c r="B70" s="12"/>
      <c r="C70" s="12"/>
      <c r="D70" s="36"/>
      <c r="E70" s="36"/>
      <c r="F70" s="36"/>
      <c r="G70" s="36"/>
      <c r="H70" s="22" t="s">
        <v>25</v>
      </c>
      <c r="I70" s="22" t="s">
        <v>25</v>
      </c>
      <c r="J70" s="22" t="s">
        <v>25</v>
      </c>
      <c r="K70" s="22" t="s">
        <v>25</v>
      </c>
      <c r="L70" s="22" t="s">
        <v>25</v>
      </c>
      <c r="M70" s="22" t="s">
        <v>25</v>
      </c>
      <c r="N70" s="22" t="s">
        <v>25</v>
      </c>
    </row>
    <row r="71" spans="1:14" s="11" customFormat="1" ht="13.5" thickBot="1" x14ac:dyDescent="0.25">
      <c r="A71" s="14" t="s">
        <v>57</v>
      </c>
      <c r="B71" s="14"/>
      <c r="C71" s="14"/>
      <c r="D71" s="31">
        <f t="shared" ref="D71" si="16">SUM(D60,D69)</f>
        <v>371600</v>
      </c>
      <c r="E71" s="31">
        <f>SUM(E60,E69)</f>
        <v>310455</v>
      </c>
      <c r="F71" s="31">
        <f t="shared" ref="F71:N71" si="17">SUM(F60,F69)</f>
        <v>246997</v>
      </c>
      <c r="G71" s="31">
        <f t="shared" si="17"/>
        <v>225168.5</v>
      </c>
      <c r="H71" s="31">
        <f t="shared" si="17"/>
        <v>203215</v>
      </c>
      <c r="I71" s="31">
        <f t="shared" si="17"/>
        <v>189214</v>
      </c>
      <c r="J71" s="31">
        <f t="shared" si="17"/>
        <v>174920</v>
      </c>
      <c r="K71" s="31">
        <f t="shared" si="17"/>
        <v>162014</v>
      </c>
      <c r="L71" s="31">
        <f t="shared" si="17"/>
        <v>164993</v>
      </c>
      <c r="M71" s="31">
        <f t="shared" si="17"/>
        <v>136122</v>
      </c>
      <c r="N71" s="31">
        <f t="shared" si="17"/>
        <v>125920</v>
      </c>
    </row>
    <row r="72" spans="1:14" x14ac:dyDescent="0.2">
      <c r="E72" s="33"/>
      <c r="F72" s="33"/>
      <c r="G72" s="33"/>
      <c r="H72" s="2" t="s">
        <v>25</v>
      </c>
      <c r="I72" s="2" t="s">
        <v>25</v>
      </c>
      <c r="J72" s="2" t="s">
        <v>25</v>
      </c>
      <c r="K72" s="2" t="s">
        <v>25</v>
      </c>
      <c r="L72" s="2" t="s">
        <v>25</v>
      </c>
      <c r="M72" s="2" t="s">
        <v>25</v>
      </c>
      <c r="N72" s="2" t="s">
        <v>25</v>
      </c>
    </row>
    <row r="76" spans="1:14" x14ac:dyDescent="0.2">
      <c r="C76" s="38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4" x14ac:dyDescent="0.2"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</sheetData>
  <mergeCells count="3">
    <mergeCell ref="A1:N1"/>
    <mergeCell ref="A2:N2"/>
    <mergeCell ref="A3:N3"/>
  </mergeCells>
  <phoneticPr fontId="0" type="noConversion"/>
  <printOptions horizontalCentered="1"/>
  <pageMargins left="0.5" right="0.5" top="0.5" bottom="0.5" header="0.25" footer="0.25"/>
  <pageSetup scale="66" orientation="landscape" r:id="rId1"/>
  <headerFooter alignWithMargins="0">
    <oddFooter xml:space="preserve">&amp;R    </oddFooter>
  </headerFooter>
  <ignoredErrors>
    <ignoredError sqref="D69:N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 Sheets</vt:lpstr>
      <vt:lpstr>'Bal Sheets'!Print_Area</vt:lpstr>
      <vt:lpstr>'Bal Sheets'!Print_Titles</vt:lpstr>
    </vt:vector>
  </TitlesOfParts>
  <Company>Computer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Simon</dc:creator>
  <cp:lastModifiedBy>Brian Brown</cp:lastModifiedBy>
  <cp:lastPrinted>2016-05-23T21:45:52Z</cp:lastPrinted>
  <dcterms:created xsi:type="dcterms:W3CDTF">2004-05-11T15:01:08Z</dcterms:created>
  <dcterms:modified xsi:type="dcterms:W3CDTF">2020-05-13T12:28:37Z</dcterms:modified>
</cp:coreProperties>
</file>